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★허혜진 업무폴더\1. 장학\2026.02.12. 2026-1 면학장려금, 임파워링, 이화플러스 장학금\"/>
    </mc:Choice>
  </mc:AlternateContent>
  <xr:revisionPtr revIDLastSave="0" documentId="13_ncr:1_{044CF20C-B4E8-41A3-B0E9-631BCF7F5F4B}" xr6:coauthVersionLast="47" xr6:coauthVersionMax="47" xr10:uidLastSave="{00000000-0000-0000-0000-000000000000}"/>
  <bookViews>
    <workbookView xWindow="31050" yWindow="1155" windowWidth="18615" windowHeight="14355" xr2:uid="{F3B323F2-FBF1-4B70-9B39-626C7533CA19}"/>
  </bookViews>
  <sheets>
    <sheet name="(대학원)면학장려금,이화플러스장학금" sheetId="1" r:id="rId1"/>
  </sheets>
  <definedNames>
    <definedName name="_xlnm._FilterDatabase" localSheetId="0" hidden="1">'(대학원)면학장려금,이화플러스장학금'!$A$4:$J$4</definedName>
    <definedName name="_xlnm.Print_Area" localSheetId="0">'(대학원)면학장려금,이화플러스장학금'!$A$1:$J$22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1" l="1"/>
  <c r="B18" i="1"/>
  <c r="D18" i="1" s="1"/>
  <c r="D17" i="1"/>
  <c r="D16" i="1"/>
  <c r="D15" i="1"/>
  <c r="D14" i="1"/>
  <c r="D13" i="1"/>
  <c r="D12" i="1"/>
  <c r="D11" i="1"/>
  <c r="D10" i="1"/>
  <c r="D9" i="1"/>
  <c r="D8" i="1"/>
  <c r="D7" i="1"/>
  <c r="D6" i="1"/>
  <c r="E10" i="1" l="1"/>
  <c r="F10" i="1" s="1"/>
  <c r="G6" i="1"/>
  <c r="H6" i="1" s="1"/>
  <c r="G16" i="1"/>
  <c r="H16" i="1" s="1"/>
  <c r="I6" i="1"/>
  <c r="J6" i="1" s="1"/>
  <c r="I10" i="1"/>
  <c r="J10" i="1" s="1"/>
  <c r="G12" i="1"/>
  <c r="H12" i="1" s="1"/>
  <c r="I17" i="1"/>
  <c r="J17" i="1" s="1"/>
  <c r="E8" i="1"/>
  <c r="F8" i="1" s="1"/>
  <c r="G7" i="1"/>
  <c r="H7" i="1" s="1"/>
  <c r="G8" i="1"/>
  <c r="H8" i="1" s="1"/>
  <c r="E12" i="1"/>
  <c r="F12" i="1" s="1"/>
  <c r="I11" i="1"/>
  <c r="J11" i="1" s="1"/>
  <c r="I8" i="1"/>
  <c r="J8" i="1" s="1"/>
  <c r="I9" i="1"/>
  <c r="J9" i="1" s="1"/>
  <c r="E13" i="1"/>
  <c r="F13" i="1" s="1"/>
  <c r="E6" i="1"/>
  <c r="F6" i="1" s="1"/>
  <c r="E16" i="1"/>
  <c r="F16" i="1" s="1"/>
  <c r="G15" i="1"/>
  <c r="H15" i="1" s="1"/>
  <c r="G14" i="1"/>
  <c r="H14" i="1" s="1"/>
  <c r="I16" i="1"/>
  <c r="J16" i="1" s="1"/>
  <c r="I7" i="1"/>
  <c r="J7" i="1" s="1"/>
  <c r="E11" i="1"/>
  <c r="F11" i="1" s="1"/>
  <c r="G13" i="1"/>
  <c r="H13" i="1" s="1"/>
  <c r="I15" i="1"/>
  <c r="J15" i="1" s="1"/>
  <c r="E9" i="1"/>
  <c r="F9" i="1" s="1"/>
  <c r="G11" i="1"/>
  <c r="H11" i="1" s="1"/>
  <c r="I13" i="1"/>
  <c r="J13" i="1" s="1"/>
  <c r="E17" i="1"/>
  <c r="F17" i="1" s="1"/>
  <c r="I14" i="1"/>
  <c r="J14" i="1" s="1"/>
  <c r="G10" i="1"/>
  <c r="H10" i="1" s="1"/>
  <c r="I12" i="1"/>
  <c r="J12" i="1" s="1"/>
  <c r="E7" i="1"/>
  <c r="F7" i="1" s="1"/>
  <c r="G9" i="1"/>
  <c r="H9" i="1" s="1"/>
  <c r="E15" i="1"/>
  <c r="F15" i="1" s="1"/>
  <c r="G17" i="1"/>
  <c r="H17" i="1" s="1"/>
  <c r="E14" i="1"/>
  <c r="F14" i="1" s="1"/>
  <c r="F18" i="1" l="1"/>
  <c r="H18" i="1"/>
  <c r="I18" i="1"/>
</calcChain>
</file>

<file path=xl/sharedStrings.xml><?xml version="1.0" encoding="utf-8"?>
<sst xmlns="http://schemas.openxmlformats.org/spreadsheetml/2006/main" count="31" uniqueCount="27">
  <si>
    <t>↓등록금 범위 내 타장학금과 중복 가능</t>
    <phoneticPr fontId="4" type="noConversion"/>
  </si>
  <si>
    <t>↓타장학금과 중복 및 등록금 초과수혜 가능</t>
    <phoneticPr fontId="4" type="noConversion"/>
  </si>
  <si>
    <t>면학장려금(N)</t>
    <phoneticPr fontId="4" type="noConversion"/>
  </si>
  <si>
    <t>임파워링</t>
    <phoneticPr fontId="4" type="noConversion"/>
  </si>
  <si>
    <t>이화플러스(1인당 100만원)</t>
    <phoneticPr fontId="4" type="noConversion"/>
  </si>
  <si>
    <t>교육학과</t>
    <phoneticPr fontId="4" type="noConversion"/>
  </si>
  <si>
    <t>유아교육</t>
    <phoneticPr fontId="4" type="noConversion"/>
  </si>
  <si>
    <t>초등교육</t>
    <phoneticPr fontId="4" type="noConversion"/>
  </si>
  <si>
    <t>교육공학</t>
    <phoneticPr fontId="4" type="noConversion"/>
  </si>
  <si>
    <t>특수교육</t>
    <phoneticPr fontId="4" type="noConversion"/>
  </si>
  <si>
    <t>영어교육</t>
    <phoneticPr fontId="4" type="noConversion"/>
  </si>
  <si>
    <t>사회과교육</t>
    <phoneticPr fontId="4" type="noConversion"/>
  </si>
  <si>
    <t>국어교육</t>
    <phoneticPr fontId="4" type="noConversion"/>
  </si>
  <si>
    <t>과학교육</t>
    <phoneticPr fontId="4" type="noConversion"/>
  </si>
  <si>
    <t>수학교육</t>
    <phoneticPr fontId="4" type="noConversion"/>
  </si>
  <si>
    <t>언어병리</t>
    <phoneticPr fontId="4" type="noConversion"/>
  </si>
  <si>
    <t>영재교육</t>
    <phoneticPr fontId="4" type="noConversion"/>
  </si>
  <si>
    <t>합계</t>
    <phoneticPr fontId="4" type="noConversion"/>
  </si>
  <si>
    <t>배정금액</t>
    <phoneticPr fontId="4" type="noConversion"/>
  </si>
  <si>
    <t>배정인원</t>
    <phoneticPr fontId="4" type="noConversion"/>
  </si>
  <si>
    <t>기초산출</t>
    <phoneticPr fontId="4" type="noConversion"/>
  </si>
  <si>
    <t>학과</t>
    <phoneticPr fontId="4" type="noConversion"/>
  </si>
  <si>
    <t>평균</t>
    <phoneticPr fontId="4" type="noConversion"/>
  </si>
  <si>
    <t>2026-1학기 일반대학원 면학장려금(N)&amp;이화플러스 장학금 배정인원 및 금액</t>
    <phoneticPr fontId="4" type="noConversion"/>
  </si>
  <si>
    <t>2025년도 재학생수 (공식)</t>
    <phoneticPr fontId="4" type="noConversion"/>
  </si>
  <si>
    <t>1학기
(2025.4.1)</t>
    <phoneticPr fontId="4" type="noConversion"/>
  </si>
  <si>
    <t>2학기
(2025.10.1)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</si>
</sst>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&quot;₩&quot;#,##0_);[Red]\(&quot;₩&quot;#,##0\)"/>
    <numFmt numFmtId="177" formatCode="0.000"/>
    <numFmt numFmtId="178" formatCode="&quot;₩&quot;#,##0.000_);[Red]\(&quot;₩&quot;#,##0.000\)"/>
    <numFmt numFmtId="179" formatCode="&quot;₩&quot;#,##0.00_);[Red]\(&quot;₩&quot;#,##0.00\)"/>
  </numFmts>
  <fonts count="1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ajor"/>
    </font>
    <font>
      <sz val="8"/>
      <name val="돋움"/>
      <family val="3"/>
      <charset val="129"/>
    </font>
    <font>
      <b/>
      <sz val="13"/>
      <name val="맑은 고딕"/>
      <family val="3"/>
      <charset val="129"/>
      <scheme val="major"/>
    </font>
    <font>
      <b/>
      <sz val="9"/>
      <color rgb="FFFF0000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b/>
      <sz val="11"/>
      <color rgb="FF00000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1"/>
      <color rgb="FF0000FF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</borders>
  <cellStyleXfs count="3">
    <xf numFmtId="0" fontId="0" fillId="0" borderId="0"/>
    <xf numFmtId="41" fontId="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64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9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0" fillId="0" borderId="0" xfId="0" applyFont="1" applyFill="1" applyAlignment="1">
      <alignment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176" fontId="3" fillId="0" borderId="0" xfId="0" applyNumberFormat="1" applyFont="1"/>
    <xf numFmtId="1" fontId="3" fillId="0" borderId="0" xfId="0" applyNumberFormat="1" applyFont="1"/>
    <xf numFmtId="176" fontId="3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11" fillId="0" borderId="0" xfId="0" applyFont="1"/>
    <xf numFmtId="178" fontId="3" fillId="0" borderId="0" xfId="0" applyNumberFormat="1" applyFont="1"/>
    <xf numFmtId="179" fontId="3" fillId="0" borderId="0" xfId="0" applyNumberFormat="1" applyFont="1"/>
    <xf numFmtId="0" fontId="12" fillId="0" borderId="0" xfId="0" applyFont="1"/>
    <xf numFmtId="41" fontId="3" fillId="0" borderId="0" xfId="1" applyFont="1" applyAlignment="1"/>
    <xf numFmtId="0" fontId="9" fillId="0" borderId="0" xfId="0" applyFont="1"/>
    <xf numFmtId="177" fontId="3" fillId="0" borderId="13" xfId="0" applyNumberFormat="1" applyFont="1" applyFill="1" applyBorder="1" applyAlignment="1">
      <alignment horizontal="center" vertical="center"/>
    </xf>
    <xf numFmtId="177" fontId="3" fillId="0" borderId="15" xfId="0" applyNumberFormat="1" applyFont="1" applyFill="1" applyBorder="1" applyAlignment="1">
      <alignment horizontal="center" vertical="center"/>
    </xf>
    <xf numFmtId="1" fontId="9" fillId="0" borderId="6" xfId="0" applyNumberFormat="1" applyFont="1" applyFill="1" applyBorder="1" applyAlignment="1">
      <alignment horizontal="center" vertical="center"/>
    </xf>
    <xf numFmtId="1" fontId="9" fillId="0" borderId="8" xfId="0" applyNumberFormat="1" applyFont="1" applyFill="1" applyBorder="1" applyAlignment="1">
      <alignment horizontal="center" vertical="center"/>
    </xf>
    <xf numFmtId="1" fontId="9" fillId="0" borderId="9" xfId="0" applyNumberFormat="1" applyFont="1" applyFill="1" applyBorder="1" applyAlignment="1">
      <alignment horizontal="center" vertical="center"/>
    </xf>
    <xf numFmtId="177" fontId="3" fillId="6" borderId="16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41" fontId="3" fillId="0" borderId="13" xfId="1" applyFont="1" applyFill="1" applyBorder="1" applyAlignment="1">
      <alignment horizontal="center" vertical="center"/>
    </xf>
    <xf numFmtId="41" fontId="3" fillId="0" borderId="15" xfId="1" applyFont="1" applyFill="1" applyBorder="1" applyAlignment="1">
      <alignment horizontal="center" vertical="center"/>
    </xf>
    <xf numFmtId="41" fontId="7" fillId="6" borderId="16" xfId="1" applyFont="1" applyFill="1" applyBorder="1" applyAlignment="1">
      <alignment horizontal="center" vertical="center" wrapText="1"/>
    </xf>
    <xf numFmtId="41" fontId="9" fillId="5" borderId="1" xfId="1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41" fontId="8" fillId="5" borderId="17" xfId="1" applyFont="1" applyFill="1" applyBorder="1" applyAlignment="1">
      <alignment horizontal="center" vertical="center" wrapText="1"/>
    </xf>
    <xf numFmtId="1" fontId="9" fillId="5" borderId="14" xfId="0" applyNumberFormat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" fillId="0" borderId="0" xfId="0" applyFont="1" applyAlignment="1">
      <alignment horizontal="left" wrapText="1"/>
    </xf>
  </cellXfs>
  <cellStyles count="3">
    <cellStyle name="쉼표 [0]" xfId="1" builtinId="6"/>
    <cellStyle name="쉼표 [0] 2" xfId="2" xr:uid="{7E0D6549-5421-4BD3-BA74-C99E270DF128}"/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DDD30-4864-4015-A4BF-FF31D6FD8DA0}">
  <sheetPr>
    <pageSetUpPr fitToPage="1"/>
  </sheetPr>
  <dimension ref="A1:O28"/>
  <sheetViews>
    <sheetView showGridLines="0" tabSelected="1" zoomScaleNormal="100" workbookViewId="0">
      <selection activeCell="H22" sqref="H22"/>
    </sheetView>
  </sheetViews>
  <sheetFormatPr defaultColWidth="8.88671875" defaultRowHeight="16.5"/>
  <cols>
    <col min="1" max="1" width="11.33203125" style="1" customWidth="1"/>
    <col min="2" max="4" width="11.44140625" style="1" customWidth="1"/>
    <col min="5" max="8" width="12.21875" style="1" customWidth="1"/>
    <col min="9" max="10" width="13" style="1" customWidth="1"/>
    <col min="11" max="11" width="18.88671875" style="1" customWidth="1"/>
    <col min="12" max="16384" width="8.88671875" style="1"/>
  </cols>
  <sheetData>
    <row r="1" spans="1:11" ht="5.25" customHeight="1"/>
    <row r="2" spans="1:11" ht="27" customHeight="1">
      <c r="A2" s="60" t="s">
        <v>23</v>
      </c>
      <c r="B2" s="60"/>
      <c r="C2" s="60"/>
      <c r="D2" s="60"/>
      <c r="E2" s="60"/>
      <c r="F2" s="60"/>
      <c r="G2" s="60"/>
      <c r="H2" s="60"/>
      <c r="I2" s="60"/>
    </row>
    <row r="3" spans="1:11" ht="20.25" thickBot="1">
      <c r="A3" s="2"/>
      <c r="B3" s="2"/>
      <c r="C3" s="2"/>
      <c r="D3" s="2"/>
      <c r="E3" s="61" t="s">
        <v>0</v>
      </c>
      <c r="F3" s="61"/>
      <c r="G3" s="61" t="s">
        <v>0</v>
      </c>
      <c r="H3" s="61"/>
      <c r="I3" s="62" t="s">
        <v>1</v>
      </c>
      <c r="J3" s="62"/>
    </row>
    <row r="4" spans="1:11" s="4" customFormat="1" ht="32.25" customHeight="1">
      <c r="A4" s="50" t="s">
        <v>21</v>
      </c>
      <c r="B4" s="52" t="s">
        <v>24</v>
      </c>
      <c r="C4" s="53"/>
      <c r="D4" s="53"/>
      <c r="E4" s="54" t="s">
        <v>2</v>
      </c>
      <c r="F4" s="55"/>
      <c r="G4" s="56" t="s">
        <v>3</v>
      </c>
      <c r="H4" s="57"/>
      <c r="I4" s="58" t="s">
        <v>4</v>
      </c>
      <c r="J4" s="59"/>
      <c r="K4" s="3"/>
    </row>
    <row r="5" spans="1:11" s="4" customFormat="1" ht="33" customHeight="1">
      <c r="A5" s="51"/>
      <c r="B5" s="42" t="s">
        <v>25</v>
      </c>
      <c r="C5" s="42" t="s">
        <v>26</v>
      </c>
      <c r="D5" s="41" t="s">
        <v>22</v>
      </c>
      <c r="E5" s="35" t="s">
        <v>20</v>
      </c>
      <c r="F5" s="36" t="s">
        <v>18</v>
      </c>
      <c r="G5" s="39" t="s">
        <v>20</v>
      </c>
      <c r="H5" s="40" t="s">
        <v>18</v>
      </c>
      <c r="I5" s="37" t="s">
        <v>20</v>
      </c>
      <c r="J5" s="38" t="s">
        <v>19</v>
      </c>
      <c r="K5" s="3"/>
    </row>
    <row r="6" spans="1:11" s="8" customFormat="1" ht="25.5" customHeight="1">
      <c r="A6" s="5" t="s">
        <v>5</v>
      </c>
      <c r="B6" s="6">
        <v>74</v>
      </c>
      <c r="C6" s="7">
        <v>64</v>
      </c>
      <c r="D6" s="31">
        <f>AVERAGE(B6,C6)</f>
        <v>69</v>
      </c>
      <c r="E6" s="43">
        <f>$E$18*(D6/$D$18)</f>
        <v>2539877.3006134969</v>
      </c>
      <c r="F6" s="46">
        <f>ROUND(E6,-4)</f>
        <v>2540000</v>
      </c>
      <c r="G6" s="43">
        <f t="shared" ref="G6:G17" si="0">$G$18*(D6/$D$18)</f>
        <v>2201226.9938650308</v>
      </c>
      <c r="H6" s="46">
        <f>ROUND(G6,-4)</f>
        <v>2200000</v>
      </c>
      <c r="I6" s="29">
        <f t="shared" ref="I6:I17" si="1">(D6/$D$18)*$J$18</f>
        <v>3.5558282208588956</v>
      </c>
      <c r="J6" s="49">
        <f>ROUND(I6,0)</f>
        <v>4</v>
      </c>
    </row>
    <row r="7" spans="1:11" s="8" customFormat="1" ht="25.5" customHeight="1">
      <c r="A7" s="5" t="s">
        <v>6</v>
      </c>
      <c r="B7" s="6">
        <v>31</v>
      </c>
      <c r="C7" s="7">
        <v>32</v>
      </c>
      <c r="D7" s="31">
        <f>AVERAGE(B7,C7)</f>
        <v>31.5</v>
      </c>
      <c r="E7" s="43">
        <f>$E$18*(D7/$D$18)</f>
        <v>1159509.2024539877</v>
      </c>
      <c r="F7" s="46">
        <f t="shared" ref="F7:F17" si="2">ROUND(E7,-4)</f>
        <v>1160000</v>
      </c>
      <c r="G7" s="43">
        <f t="shared" si="0"/>
        <v>1004907.9754601227</v>
      </c>
      <c r="H7" s="46">
        <f t="shared" ref="H7:H17" si="3">ROUND(G7,-4)</f>
        <v>1000000</v>
      </c>
      <c r="I7" s="29">
        <f t="shared" si="1"/>
        <v>1.6233128834355828</v>
      </c>
      <c r="J7" s="49">
        <f t="shared" ref="J7:J17" si="4">ROUND(I7,0)</f>
        <v>2</v>
      </c>
    </row>
    <row r="8" spans="1:11" s="8" customFormat="1" ht="25.5" customHeight="1">
      <c r="A8" s="5" t="s">
        <v>7</v>
      </c>
      <c r="B8" s="6">
        <v>16</v>
      </c>
      <c r="C8" s="7">
        <v>14</v>
      </c>
      <c r="D8" s="31">
        <f>AVERAGE(B8,C8)</f>
        <v>15</v>
      </c>
      <c r="E8" s="43">
        <f t="shared" ref="E8:E15" si="5">$E$18*(D8/$D$18)</f>
        <v>552147.2392638037</v>
      </c>
      <c r="F8" s="46">
        <f t="shared" si="2"/>
        <v>550000</v>
      </c>
      <c r="G8" s="43">
        <f t="shared" si="0"/>
        <v>478527.60736196325</v>
      </c>
      <c r="H8" s="46">
        <f t="shared" si="3"/>
        <v>480000</v>
      </c>
      <c r="I8" s="29">
        <f t="shared" si="1"/>
        <v>0.77300613496932524</v>
      </c>
      <c r="J8" s="49">
        <f>ROUND(I8,0)</f>
        <v>1</v>
      </c>
    </row>
    <row r="9" spans="1:11" s="8" customFormat="1" ht="25.5" customHeight="1">
      <c r="A9" s="5" t="s">
        <v>8</v>
      </c>
      <c r="B9" s="6">
        <v>38</v>
      </c>
      <c r="C9" s="7">
        <v>37</v>
      </c>
      <c r="D9" s="31">
        <f>AVERAGE(B9,C9)</f>
        <v>37.5</v>
      </c>
      <c r="E9" s="43">
        <f t="shared" si="5"/>
        <v>1380368.0981595092</v>
      </c>
      <c r="F9" s="46">
        <f t="shared" si="2"/>
        <v>1380000</v>
      </c>
      <c r="G9" s="43">
        <f t="shared" si="0"/>
        <v>1196319.018404908</v>
      </c>
      <c r="H9" s="46">
        <f t="shared" si="3"/>
        <v>1200000</v>
      </c>
      <c r="I9" s="29">
        <f t="shared" si="1"/>
        <v>1.9325153374233128</v>
      </c>
      <c r="J9" s="49">
        <f>ROUND(I9,0)</f>
        <v>2</v>
      </c>
    </row>
    <row r="10" spans="1:11" s="8" customFormat="1" ht="25.5" customHeight="1">
      <c r="A10" s="5" t="s">
        <v>9</v>
      </c>
      <c r="B10" s="6">
        <v>32</v>
      </c>
      <c r="C10" s="7">
        <v>35</v>
      </c>
      <c r="D10" s="31">
        <f t="shared" ref="D10:D16" si="6">AVERAGE(B10,C10)</f>
        <v>33.5</v>
      </c>
      <c r="E10" s="43">
        <f t="shared" si="5"/>
        <v>1233128.8343558281</v>
      </c>
      <c r="F10" s="46">
        <f t="shared" si="2"/>
        <v>1230000</v>
      </c>
      <c r="G10" s="43">
        <f t="shared" si="0"/>
        <v>1068711.6564417176</v>
      </c>
      <c r="H10" s="46">
        <f t="shared" si="3"/>
        <v>1070000</v>
      </c>
      <c r="I10" s="29">
        <f t="shared" si="1"/>
        <v>1.7263803680981595</v>
      </c>
      <c r="J10" s="49">
        <f>ROUND(I10,0)</f>
        <v>2</v>
      </c>
    </row>
    <row r="11" spans="1:11" s="8" customFormat="1" ht="25.5" customHeight="1">
      <c r="A11" s="5" t="s">
        <v>10</v>
      </c>
      <c r="B11" s="6">
        <v>15</v>
      </c>
      <c r="C11" s="7">
        <v>14</v>
      </c>
      <c r="D11" s="31">
        <f t="shared" si="6"/>
        <v>14.5</v>
      </c>
      <c r="E11" s="43">
        <f t="shared" si="5"/>
        <v>533742.33128834364</v>
      </c>
      <c r="F11" s="46">
        <f t="shared" si="2"/>
        <v>530000</v>
      </c>
      <c r="G11" s="43">
        <f t="shared" si="0"/>
        <v>462576.68711656443</v>
      </c>
      <c r="H11" s="46">
        <f t="shared" si="3"/>
        <v>460000</v>
      </c>
      <c r="I11" s="29">
        <f t="shared" si="1"/>
        <v>0.747239263803681</v>
      </c>
      <c r="J11" s="49">
        <f t="shared" si="4"/>
        <v>1</v>
      </c>
    </row>
    <row r="12" spans="1:11" s="8" customFormat="1" ht="25.5" customHeight="1">
      <c r="A12" s="5" t="s">
        <v>11</v>
      </c>
      <c r="B12" s="6">
        <v>31</v>
      </c>
      <c r="C12" s="7">
        <v>25</v>
      </c>
      <c r="D12" s="31">
        <f t="shared" si="6"/>
        <v>28</v>
      </c>
      <c r="E12" s="43">
        <f t="shared" si="5"/>
        <v>1030674.8466257669</v>
      </c>
      <c r="F12" s="46">
        <f t="shared" si="2"/>
        <v>1030000</v>
      </c>
      <c r="G12" s="43">
        <f t="shared" si="0"/>
        <v>893251.53374233132</v>
      </c>
      <c r="H12" s="46">
        <f t="shared" si="3"/>
        <v>890000</v>
      </c>
      <c r="I12" s="29">
        <f t="shared" si="1"/>
        <v>1.4429447852760737</v>
      </c>
      <c r="J12" s="49">
        <f t="shared" si="4"/>
        <v>1</v>
      </c>
    </row>
    <row r="13" spans="1:11" s="8" customFormat="1" ht="25.5" customHeight="1">
      <c r="A13" s="5" t="s">
        <v>12</v>
      </c>
      <c r="B13" s="6">
        <v>81</v>
      </c>
      <c r="C13" s="7">
        <v>60</v>
      </c>
      <c r="D13" s="31">
        <f t="shared" si="6"/>
        <v>70.5</v>
      </c>
      <c r="E13" s="43">
        <f>$E$18*(D13/$D$18)</f>
        <v>2595092.0245398772</v>
      </c>
      <c r="F13" s="46">
        <f t="shared" si="2"/>
        <v>2600000</v>
      </c>
      <c r="G13" s="43">
        <f t="shared" si="0"/>
        <v>2249079.7546012271</v>
      </c>
      <c r="H13" s="46">
        <f t="shared" si="3"/>
        <v>2250000</v>
      </c>
      <c r="I13" s="29">
        <f t="shared" si="1"/>
        <v>3.6331288343558281</v>
      </c>
      <c r="J13" s="49">
        <f t="shared" si="4"/>
        <v>4</v>
      </c>
    </row>
    <row r="14" spans="1:11" s="8" customFormat="1" ht="25.5" customHeight="1">
      <c r="A14" s="5" t="s">
        <v>13</v>
      </c>
      <c r="B14" s="6">
        <v>22</v>
      </c>
      <c r="C14" s="7">
        <v>23</v>
      </c>
      <c r="D14" s="31">
        <f t="shared" si="6"/>
        <v>22.5</v>
      </c>
      <c r="E14" s="43">
        <f>$E$18*(D14/$D$18)</f>
        <v>828220.85889570555</v>
      </c>
      <c r="F14" s="46">
        <f t="shared" si="2"/>
        <v>830000</v>
      </c>
      <c r="G14" s="43">
        <f t="shared" si="0"/>
        <v>717791.41104294476</v>
      </c>
      <c r="H14" s="46">
        <f t="shared" si="3"/>
        <v>720000</v>
      </c>
      <c r="I14" s="29">
        <f t="shared" si="1"/>
        <v>1.1595092024539877</v>
      </c>
      <c r="J14" s="49">
        <f t="shared" si="4"/>
        <v>1</v>
      </c>
    </row>
    <row r="15" spans="1:11" s="8" customFormat="1" ht="25.5" customHeight="1">
      <c r="A15" s="5" t="s">
        <v>14</v>
      </c>
      <c r="B15" s="6">
        <v>10</v>
      </c>
      <c r="C15" s="7">
        <v>8</v>
      </c>
      <c r="D15" s="31">
        <f t="shared" si="6"/>
        <v>9</v>
      </c>
      <c r="E15" s="43">
        <f t="shared" si="5"/>
        <v>331288.34355828224</v>
      </c>
      <c r="F15" s="46">
        <f t="shared" si="2"/>
        <v>330000</v>
      </c>
      <c r="G15" s="43">
        <f t="shared" si="0"/>
        <v>287116.56441717793</v>
      </c>
      <c r="H15" s="46">
        <f t="shared" si="3"/>
        <v>290000</v>
      </c>
      <c r="I15" s="29">
        <f t="shared" si="1"/>
        <v>0.46380368098159513</v>
      </c>
      <c r="J15" s="49">
        <f t="shared" si="4"/>
        <v>0</v>
      </c>
    </row>
    <row r="16" spans="1:11" s="10" customFormat="1" ht="25.5" customHeight="1">
      <c r="A16" s="5" t="s">
        <v>15</v>
      </c>
      <c r="B16" s="6">
        <v>63</v>
      </c>
      <c r="C16" s="7">
        <v>69</v>
      </c>
      <c r="D16" s="31">
        <f t="shared" si="6"/>
        <v>66</v>
      </c>
      <c r="E16" s="43">
        <f>$E$18*(D16/$D$18)</f>
        <v>2429447.8527607364</v>
      </c>
      <c r="F16" s="46">
        <f t="shared" si="2"/>
        <v>2430000</v>
      </c>
      <c r="G16" s="43">
        <f t="shared" si="0"/>
        <v>2105521.4723926382</v>
      </c>
      <c r="H16" s="46">
        <f t="shared" si="3"/>
        <v>2110000</v>
      </c>
      <c r="I16" s="29">
        <f t="shared" si="1"/>
        <v>3.401226993865031</v>
      </c>
      <c r="J16" s="49">
        <f t="shared" si="4"/>
        <v>3</v>
      </c>
      <c r="K16" s="9"/>
    </row>
    <row r="17" spans="1:15" s="10" customFormat="1" ht="25.5" customHeight="1" thickBot="1">
      <c r="A17" s="11" t="s">
        <v>16</v>
      </c>
      <c r="B17" s="12">
        <v>11</v>
      </c>
      <c r="C17" s="13">
        <v>10</v>
      </c>
      <c r="D17" s="32">
        <f>AVERAGE(B17,C17)</f>
        <v>10.5</v>
      </c>
      <c r="E17" s="44">
        <f>$E$18*(D17/$D$18)</f>
        <v>386503.06748466258</v>
      </c>
      <c r="F17" s="46">
        <f t="shared" si="2"/>
        <v>390000</v>
      </c>
      <c r="G17" s="44">
        <f t="shared" si="0"/>
        <v>334969.32515337423</v>
      </c>
      <c r="H17" s="46">
        <f t="shared" si="3"/>
        <v>330000</v>
      </c>
      <c r="I17" s="30">
        <f t="shared" si="1"/>
        <v>0.54110429447852759</v>
      </c>
      <c r="J17" s="49">
        <f t="shared" si="4"/>
        <v>1</v>
      </c>
      <c r="K17" s="9"/>
      <c r="L17" s="14"/>
      <c r="M17" s="14"/>
      <c r="N17" s="14"/>
      <c r="O17" s="14"/>
    </row>
    <row r="18" spans="1:15" s="8" customFormat="1" ht="40.5" customHeight="1" thickTop="1" thickBot="1">
      <c r="A18" s="15" t="s">
        <v>17</v>
      </c>
      <c r="B18" s="16">
        <f>SUM(B6:B17)</f>
        <v>424</v>
      </c>
      <c r="C18" s="17">
        <f>SUM(C6:C17)</f>
        <v>391</v>
      </c>
      <c r="D18" s="33">
        <f>AVERAGE(B18,C18)</f>
        <v>407.5</v>
      </c>
      <c r="E18" s="45">
        <v>15000000</v>
      </c>
      <c r="F18" s="48">
        <f>SUM(F6:F17)</f>
        <v>15000000</v>
      </c>
      <c r="G18" s="45">
        <v>13000000</v>
      </c>
      <c r="H18" s="48">
        <f>SUM(H6:H17)</f>
        <v>13000000</v>
      </c>
      <c r="I18" s="34">
        <f>SUM(I6:I17)</f>
        <v>21</v>
      </c>
      <c r="J18" s="47">
        <v>21</v>
      </c>
      <c r="L18" s="14"/>
      <c r="M18" s="14"/>
      <c r="N18" s="14"/>
      <c r="O18" s="14"/>
    </row>
    <row r="19" spans="1:15">
      <c r="D19" s="18"/>
      <c r="E19" s="19"/>
      <c r="F19" s="19"/>
      <c r="H19" s="19"/>
      <c r="J19" s="20"/>
    </row>
    <row r="20" spans="1:15">
      <c r="A20" s="63"/>
      <c r="B20" s="63"/>
      <c r="C20" s="63"/>
      <c r="D20" s="63"/>
      <c r="E20" s="63"/>
      <c r="F20" s="21"/>
      <c r="G20" s="22"/>
      <c r="H20" s="21"/>
    </row>
    <row r="21" spans="1:15">
      <c r="A21" s="23"/>
      <c r="B21" s="23"/>
      <c r="F21" s="24"/>
      <c r="H21" s="25"/>
    </row>
    <row r="22" spans="1:15">
      <c r="F22" s="27"/>
      <c r="H22" s="27"/>
    </row>
    <row r="23" spans="1:15">
      <c r="H23" s="27"/>
      <c r="I23" s="19"/>
      <c r="J23" s="19"/>
    </row>
    <row r="26" spans="1:15">
      <c r="D26" s="28"/>
    </row>
    <row r="28" spans="1:15">
      <c r="B28" s="26"/>
    </row>
  </sheetData>
  <mergeCells count="10">
    <mergeCell ref="A2:I2"/>
    <mergeCell ref="E3:F3"/>
    <mergeCell ref="G3:H3"/>
    <mergeCell ref="I3:J3"/>
    <mergeCell ref="A20:E20"/>
    <mergeCell ref="A4:A5"/>
    <mergeCell ref="B4:D4"/>
    <mergeCell ref="E4:F4"/>
    <mergeCell ref="G4:H4"/>
    <mergeCell ref="I4:J4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orientation="landscape" r:id="rId1"/>
  <headerFooter alignWithMargins="0"/>
  <ignoredErrors>
    <ignoredError sqref="G6:G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(대학원)면학장려금,이화플러스장학금</vt:lpstr>
      <vt:lpstr>'(대학원)면학장려금,이화플러스장학금'!Print_Area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Hyejin Hur</cp:lastModifiedBy>
  <cp:lastPrinted>2025-08-25T02:54:58Z</cp:lastPrinted>
  <dcterms:created xsi:type="dcterms:W3CDTF">2025-03-26T06:20:53Z</dcterms:created>
  <dcterms:modified xsi:type="dcterms:W3CDTF">2026-02-11T01:58:17Z</dcterms:modified>
</cp:coreProperties>
</file>